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396" yWindow="396" windowWidth="29076" windowHeight="16500"/>
  </bookViews>
  <sheets>
    <sheet name="SIMETRIA CORREJIDA" sheetId="9" r:id="rId1"/>
    <sheet name="VANOS 1" sheetId="8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6" i="8" l="1"/>
  <c r="D16" i="8"/>
  <c r="H11" i="8"/>
  <c r="D11" i="8"/>
  <c r="H10" i="8"/>
  <c r="D10" i="8"/>
  <c r="H7" i="8"/>
  <c r="D7" i="8"/>
  <c r="H6" i="8"/>
  <c r="H13" i="8" s="1"/>
  <c r="G19" i="8" s="1"/>
  <c r="D6" i="8"/>
  <c r="D13" i="8" s="1"/>
  <c r="C19" i="8" s="1"/>
  <c r="H37" i="9"/>
  <c r="B37" i="9"/>
  <c r="I35" i="9"/>
  <c r="C35" i="9"/>
  <c r="H31" i="9"/>
  <c r="B31" i="9"/>
  <c r="G30" i="9"/>
  <c r="A30" i="9"/>
  <c r="I29" i="9"/>
  <c r="G29" i="9"/>
  <c r="K29" i="9" s="1"/>
  <c r="E29" i="9"/>
  <c r="C29" i="9"/>
  <c r="A29" i="9"/>
  <c r="H19" i="9"/>
  <c r="G36" i="9" s="1"/>
  <c r="B19" i="9"/>
  <c r="A36" i="9" s="1"/>
  <c r="J18" i="9"/>
  <c r="D18" i="9"/>
  <c r="J17" i="9"/>
  <c r="D17" i="9"/>
  <c r="J16" i="9"/>
  <c r="J19" i="9" s="1"/>
  <c r="G35" i="9" s="1"/>
  <c r="D16" i="9"/>
  <c r="J15" i="9"/>
  <c r="D15" i="9"/>
  <c r="D19" i="9" s="1"/>
  <c r="A35" i="9" s="1"/>
  <c r="E35" i="9" s="1"/>
  <c r="Y10" i="9"/>
  <c r="J7" i="9"/>
  <c r="D7" i="9"/>
  <c r="J6" i="9"/>
  <c r="D6" i="9"/>
  <c r="J5" i="9"/>
  <c r="D5" i="9"/>
</calcChain>
</file>

<file path=xl/sharedStrings.xml><?xml version="1.0" encoding="utf-8"?>
<sst xmlns="http://schemas.openxmlformats.org/spreadsheetml/2006/main" count="117" uniqueCount="66">
  <si>
    <t>IDENTIFICACION DEL MURO</t>
  </si>
  <si>
    <t>LONGITUD DEL MURO</t>
  </si>
  <si>
    <t>LONGITUD DEL MURO X B</t>
  </si>
  <si>
    <t>DISTANCIA ENTRE LA LINEA DE REFERENCIA Y EL EJE DEL MURO (B)</t>
  </si>
  <si>
    <t>LONGITUD DEL LADO</t>
  </si>
  <si>
    <t>M1</t>
  </si>
  <si>
    <t>M2</t>
  </si>
  <si>
    <t>M4</t>
  </si>
  <si>
    <t>M13</t>
  </si>
  <si>
    <t>M16</t>
  </si>
  <si>
    <t>TOTAL</t>
  </si>
  <si>
    <t>Longitud de Muro X B</t>
  </si>
  <si>
    <t>Longitud de Muro</t>
  </si>
  <si>
    <t>Longitud de lado</t>
  </si>
  <si>
    <t>longitud de lado</t>
  </si>
  <si>
    <t>MUROS LONGITUDINALES</t>
  </si>
  <si>
    <t>MUROS TRANSVERSALES</t>
  </si>
  <si>
    <t>__</t>
  </si>
  <si>
    <t>_</t>
  </si>
  <si>
    <t>=</t>
  </si>
  <si>
    <t>Muros Transversales</t>
  </si>
  <si>
    <t>PRIMER PISO</t>
  </si>
  <si>
    <t>DISTRIBUCION SIMETRICA DE MUROS</t>
  </si>
  <si>
    <r>
      <rPr>
        <sz val="10"/>
        <color theme="1"/>
        <rFont val="Calibri"/>
        <family val="2"/>
      </rPr>
      <t>≤</t>
    </r>
    <r>
      <rPr>
        <sz val="10"/>
        <color theme="1"/>
        <rFont val="Arial"/>
        <family val="2"/>
      </rPr>
      <t xml:space="preserve"> 0,15</t>
    </r>
  </si>
  <si>
    <t>SEGUNDO PISO</t>
  </si>
  <si>
    <t>ANCHO</t>
  </si>
  <si>
    <t>VANOS</t>
  </si>
  <si>
    <t>ALTO</t>
  </si>
  <si>
    <t>V1</t>
  </si>
  <si>
    <t>M2 FACHADA</t>
  </si>
  <si>
    <t>PORCENTAJE DE VANOS</t>
  </si>
  <si>
    <t>TOTAL M2 VANOS</t>
  </si>
  <si>
    <t>MAXIMO EXIGIDO %</t>
  </si>
  <si>
    <t>PROPUESTO %</t>
  </si>
  <si>
    <t>M18</t>
  </si>
  <si>
    <t>M19</t>
  </si>
  <si>
    <t xml:space="preserve"> PRIMER PISO</t>
  </si>
  <si>
    <t>M17</t>
  </si>
  <si>
    <t>P1</t>
  </si>
  <si>
    <t xml:space="preserve">CUADRO DE VANOS </t>
  </si>
  <si>
    <t>CUADRO DE AREAS</t>
  </si>
  <si>
    <t>AREA DEL LOTE</t>
  </si>
  <si>
    <t>Muros Longitudinales</t>
  </si>
  <si>
    <t>V4</t>
  </si>
  <si>
    <t>V2</t>
  </si>
  <si>
    <t>V5</t>
  </si>
  <si>
    <t>V6</t>
  </si>
  <si>
    <t>V: VENTANA</t>
  </si>
  <si>
    <t>P:PUERTA</t>
  </si>
  <si>
    <t>PV: PUERTA VENTANA</t>
  </si>
  <si>
    <t>M20</t>
  </si>
  <si>
    <t>M22</t>
  </si>
  <si>
    <t>V3</t>
  </si>
  <si>
    <t>FACHADA POSTERIOR</t>
  </si>
  <si>
    <t>VP1</t>
  </si>
  <si>
    <t>M31</t>
  </si>
  <si>
    <t>M34</t>
  </si>
  <si>
    <t>M35</t>
  </si>
  <si>
    <t>FACHADA PRINCIPAL</t>
  </si>
  <si>
    <t>M36</t>
  </si>
  <si>
    <t>AREAS TOTALES CONSTRUIDA</t>
  </si>
  <si>
    <t>AREA CONSTRUIDA CERRADA PRIMER PISO</t>
  </si>
  <si>
    <t>AREA CONSTRUIDA ABIERTA PRIMER PISO</t>
  </si>
  <si>
    <t>AREA CONSTRUIDA PISOS EXTERIORES</t>
  </si>
  <si>
    <t>AREA CONSTRUIDA - PISCINA</t>
  </si>
  <si>
    <t>AREA CONSTRUIDA - BBQ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</si>
</sst>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 * #,##0.00_ ;_ * \-#,##0.00_ ;_ * &quot;-&quot;??_ ;_ @_ "/>
    <numFmt numFmtId="165" formatCode="_ * #,##0.0_ ;_ * \-#,##0.0_ ;_ * &quot;-&quot;??_ ;_ @_ "/>
    <numFmt numFmtId="166" formatCode="0.000"/>
    <numFmt numFmtId="167" formatCode="0.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126">
    <xf numFmtId="0" fontId="0" fillId="0" borderId="0" xfId="0"/>
    <xf numFmtId="0" fontId="1" fillId="0" borderId="0" xfId="0" applyFont="1"/>
    <xf numFmtId="0" fontId="1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4" xfId="0" applyFont="1" applyBorder="1"/>
    <xf numFmtId="0" fontId="1" fillId="0" borderId="19" xfId="0" applyFont="1" applyBorder="1"/>
    <xf numFmtId="0" fontId="1" fillId="0" borderId="20" xfId="0" applyFont="1" applyBorder="1"/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164" fontId="1" fillId="0" borderId="1" xfId="1" applyFont="1" applyBorder="1"/>
    <xf numFmtId="164" fontId="1" fillId="0" borderId="1" xfId="1" applyFont="1" applyBorder="1" applyAlignment="1">
      <alignment horizontal="center" vertical="center" wrapText="1"/>
    </xf>
    <xf numFmtId="165" fontId="1" fillId="0" borderId="32" xfId="1" applyNumberFormat="1" applyFont="1" applyBorder="1"/>
    <xf numFmtId="164" fontId="1" fillId="0" borderId="32" xfId="1" applyFont="1" applyBorder="1"/>
    <xf numFmtId="0" fontId="2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2" fontId="1" fillId="0" borderId="6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7" fontId="1" fillId="0" borderId="2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0" fillId="0" borderId="0" xfId="0" applyAlignment="1">
      <alignment horizontal="left"/>
    </xf>
    <xf numFmtId="0" fontId="3" fillId="0" borderId="2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0" fillId="0" borderId="44" xfId="0" applyBorder="1"/>
    <xf numFmtId="4" fontId="0" fillId="0" borderId="0" xfId="0" applyNumberFormat="1"/>
    <xf numFmtId="0" fontId="2" fillId="0" borderId="0" xfId="0" applyFont="1" applyAlignment="1">
      <alignment horizontal="center" vertical="center"/>
    </xf>
    <xf numFmtId="0" fontId="3" fillId="0" borderId="39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/>
    </xf>
    <xf numFmtId="166" fontId="1" fillId="0" borderId="0" xfId="0" applyNumberFormat="1" applyFont="1" applyAlignment="1">
      <alignment vertical="center"/>
    </xf>
    <xf numFmtId="0" fontId="2" fillId="0" borderId="4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4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0" fillId="0" borderId="26" xfId="0" applyNumberFormat="1" applyFill="1" applyBorder="1" applyAlignment="1">
      <alignment horizontal="center" vertical="center"/>
    </xf>
    <xf numFmtId="4" fontId="0" fillId="3" borderId="26" xfId="0" applyNumberFormat="1" applyFill="1" applyBorder="1" applyAlignment="1">
      <alignment horizontal="center" vertical="center"/>
    </xf>
    <xf numFmtId="0" fontId="0" fillId="3" borderId="26" xfId="0" applyFill="1" applyBorder="1" applyAlignment="1">
      <alignment horizontal="left"/>
    </xf>
    <xf numFmtId="0" fontId="0" fillId="3" borderId="28" xfId="0" applyFill="1" applyBorder="1" applyAlignment="1">
      <alignment vertical="center"/>
    </xf>
    <xf numFmtId="0" fontId="0" fillId="3" borderId="27" xfId="0" applyFill="1" applyBorder="1" applyAlignment="1">
      <alignment horizontal="left"/>
    </xf>
    <xf numFmtId="4" fontId="0" fillId="3" borderId="14" xfId="0" applyNumberFormat="1" applyFill="1" applyBorder="1" applyAlignment="1">
      <alignment horizontal="center" vertical="center"/>
    </xf>
    <xf numFmtId="0" fontId="0" fillId="3" borderId="15" xfId="0" applyFill="1" applyBorder="1" applyAlignment="1">
      <alignment vertical="center"/>
    </xf>
    <xf numFmtId="0" fontId="0" fillId="0" borderId="28" xfId="0" applyFill="1" applyBorder="1" applyAlignment="1">
      <alignment vertical="center"/>
    </xf>
    <xf numFmtId="0" fontId="0" fillId="3" borderId="27" xfId="0" applyFont="1" applyFill="1" applyBorder="1" applyAlignment="1">
      <alignment horizontal="left"/>
    </xf>
    <xf numFmtId="0" fontId="7" fillId="3" borderId="26" xfId="0" applyFont="1" applyFill="1" applyBorder="1" applyAlignment="1">
      <alignment horizontal="left"/>
    </xf>
    <xf numFmtId="0" fontId="0" fillId="3" borderId="28" xfId="0" applyFont="1" applyFill="1" applyBorder="1" applyAlignment="1">
      <alignment vertical="center"/>
    </xf>
    <xf numFmtId="4" fontId="0" fillId="3" borderId="26" xfId="0" applyNumberFormat="1" applyFont="1" applyFill="1" applyBorder="1" applyAlignment="1">
      <alignment horizontal="center" vertical="center"/>
    </xf>
    <xf numFmtId="4" fontId="0" fillId="5" borderId="26" xfId="0" applyNumberFormat="1" applyFont="1" applyFill="1" applyBorder="1" applyAlignment="1">
      <alignment horizontal="center" vertical="center"/>
    </xf>
    <xf numFmtId="0" fontId="0" fillId="5" borderId="28" xfId="0" applyFont="1" applyFill="1" applyBorder="1" applyAlignment="1">
      <alignment vertical="center"/>
    </xf>
    <xf numFmtId="0" fontId="0" fillId="3" borderId="27" xfId="0" applyFill="1" applyBorder="1" applyAlignment="1">
      <alignment horizontal="left"/>
    </xf>
    <xf numFmtId="0" fontId="0" fillId="3" borderId="26" xfId="0" applyFill="1" applyBorder="1" applyAlignment="1">
      <alignment horizontal="left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4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left"/>
    </xf>
    <xf numFmtId="0" fontId="0" fillId="3" borderId="14" xfId="0" applyFill="1" applyBorder="1" applyAlignment="1">
      <alignment horizontal="left"/>
    </xf>
    <xf numFmtId="0" fontId="0" fillId="3" borderId="27" xfId="0" applyFill="1" applyBorder="1" applyAlignment="1">
      <alignment horizontal="left"/>
    </xf>
    <xf numFmtId="0" fontId="0" fillId="3" borderId="26" xfId="0" applyFill="1" applyBorder="1" applyAlignment="1">
      <alignment horizontal="left"/>
    </xf>
    <xf numFmtId="0" fontId="0" fillId="0" borderId="0" xfId="0" applyAlignment="1">
      <alignment horizontal="center" vertical="center"/>
    </xf>
    <xf numFmtId="0" fontId="0" fillId="3" borderId="45" xfId="0" applyFont="1" applyFill="1" applyBorder="1" applyAlignment="1">
      <alignment horizontal="left"/>
    </xf>
    <xf numFmtId="0" fontId="0" fillId="0" borderId="9" xfId="0" applyBorder="1" applyAlignment="1"/>
    <xf numFmtId="0" fontId="0" fillId="0" borderId="46" xfId="0" applyBorder="1" applyAlignment="1"/>
    <xf numFmtId="0" fontId="0" fillId="0" borderId="27" xfId="0" applyFill="1" applyBorder="1" applyAlignment="1">
      <alignment horizontal="left"/>
    </xf>
    <xf numFmtId="0" fontId="0" fillId="0" borderId="26" xfId="0" applyFill="1" applyBorder="1" applyAlignment="1">
      <alignment horizontal="left"/>
    </xf>
    <xf numFmtId="0" fontId="7" fillId="5" borderId="27" xfId="0" applyFont="1" applyFill="1" applyBorder="1" applyAlignment="1">
      <alignment horizontal="left"/>
    </xf>
    <xf numFmtId="0" fontId="7" fillId="5" borderId="26" xfId="0" applyFont="1" applyFill="1" applyBorder="1" applyAlignment="1">
      <alignment horizontal="left"/>
    </xf>
    <xf numFmtId="0" fontId="1" fillId="0" borderId="36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2" fillId="4" borderId="35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vertical="center"/>
    </xf>
    <xf numFmtId="164" fontId="1" fillId="0" borderId="21" xfId="0" applyNumberFormat="1" applyFont="1" applyBorder="1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AB43"/>
  <sheetViews>
    <sheetView tabSelected="1" topLeftCell="S4" zoomScale="160" zoomScaleNormal="160" workbookViewId="0">
      <selection activeCell="Z13" sqref="Z13"/>
    </sheetView>
  </sheetViews>
  <sheetFormatPr baseColWidth="10" defaultRowHeight="14.4" x14ac:dyDescent="0.3"/>
  <cols>
    <col min="1" max="1" width="15.44140625" customWidth="1"/>
    <col min="3" max="3" width="12.6640625" customWidth="1"/>
    <col min="4" max="4" width="17.44140625" customWidth="1"/>
    <col min="7" max="7" width="16.44140625" customWidth="1"/>
    <col min="9" max="9" width="14.33203125" customWidth="1"/>
    <col min="10" max="10" width="15" customWidth="1"/>
    <col min="11" max="11" width="12.6640625" customWidth="1"/>
    <col min="13" max="13" width="4.44140625" customWidth="1"/>
    <col min="14" max="14" width="20.6640625" customWidth="1"/>
    <col min="16" max="16" width="17.5546875" bestFit="1" customWidth="1"/>
    <col min="17" max="17" width="10" bestFit="1" customWidth="1"/>
    <col min="18" max="18" width="13.88671875" bestFit="1" customWidth="1"/>
    <col min="20" max="20" width="13" customWidth="1"/>
    <col min="22" max="23" width="13.33203125" customWidth="1"/>
    <col min="24" max="24" width="13.109375" customWidth="1"/>
    <col min="26" max="26" width="4.33203125" customWidth="1"/>
  </cols>
  <sheetData>
    <row r="1" spans="1:28" x14ac:dyDescent="0.3">
      <c r="A1" s="98" t="s">
        <v>22</v>
      </c>
      <c r="B1" s="99"/>
      <c r="C1" s="99"/>
      <c r="D1" s="99"/>
      <c r="E1" s="100"/>
      <c r="G1" s="98" t="s">
        <v>22</v>
      </c>
      <c r="H1" s="99"/>
      <c r="I1" s="99"/>
      <c r="J1" s="99"/>
      <c r="K1" s="100"/>
    </row>
    <row r="2" spans="1:28" ht="15" thickBot="1" x14ac:dyDescent="0.35">
      <c r="A2" s="101" t="s">
        <v>36</v>
      </c>
      <c r="B2" s="102"/>
      <c r="C2" s="102"/>
      <c r="D2" s="102"/>
      <c r="E2" s="103"/>
      <c r="G2" s="101" t="s">
        <v>24</v>
      </c>
      <c r="H2" s="102"/>
      <c r="I2" s="102"/>
      <c r="J2" s="102"/>
      <c r="K2" s="103"/>
    </row>
    <row r="3" spans="1:28" ht="51.6" thickBot="1" x14ac:dyDescent="0.35">
      <c r="A3" s="35" t="s">
        <v>0</v>
      </c>
      <c r="B3" s="35" t="s">
        <v>1</v>
      </c>
      <c r="C3" s="35" t="s">
        <v>3</v>
      </c>
      <c r="D3" s="36" t="s">
        <v>2</v>
      </c>
      <c r="E3" s="35" t="s">
        <v>4</v>
      </c>
      <c r="G3" s="35" t="s">
        <v>0</v>
      </c>
      <c r="H3" s="35" t="s">
        <v>1</v>
      </c>
      <c r="I3" s="35" t="s">
        <v>3</v>
      </c>
      <c r="J3" s="36" t="s">
        <v>2</v>
      </c>
      <c r="K3" s="47" t="s">
        <v>4</v>
      </c>
    </row>
    <row r="4" spans="1:28" ht="15.75" customHeight="1" thickBot="1" x14ac:dyDescent="0.35">
      <c r="A4" s="104" t="s">
        <v>16</v>
      </c>
      <c r="B4" s="105"/>
      <c r="C4" s="105"/>
      <c r="D4" s="105"/>
      <c r="E4" s="106"/>
      <c r="G4" s="104" t="s">
        <v>16</v>
      </c>
      <c r="H4" s="105"/>
      <c r="I4" s="105"/>
      <c r="J4" s="105"/>
      <c r="K4" s="106"/>
    </row>
    <row r="5" spans="1:28" ht="15" thickBot="1" x14ac:dyDescent="0.35">
      <c r="A5" s="37" t="s">
        <v>5</v>
      </c>
      <c r="B5" s="23">
        <v>1.66</v>
      </c>
      <c r="C5" s="39">
        <v>0.15</v>
      </c>
      <c r="D5" s="23">
        <f>B5*C5</f>
        <v>0.24899999999999997</v>
      </c>
      <c r="E5" s="93">
        <v>9.5</v>
      </c>
      <c r="G5" s="37" t="s">
        <v>35</v>
      </c>
      <c r="H5" s="23">
        <v>1.66</v>
      </c>
      <c r="I5" s="39">
        <v>0.15</v>
      </c>
      <c r="J5" s="23">
        <f>H5*I5</f>
        <v>0.24899999999999997</v>
      </c>
      <c r="K5" s="95">
        <v>9.5</v>
      </c>
    </row>
    <row r="6" spans="1:28" ht="15" thickBot="1" x14ac:dyDescent="0.35">
      <c r="A6" s="38" t="s">
        <v>6</v>
      </c>
      <c r="B6" s="28">
        <v>2.2799999999999998</v>
      </c>
      <c r="C6" s="40">
        <v>0.15</v>
      </c>
      <c r="D6" s="28">
        <f t="shared" ref="D6:D7" si="0">B6*C6</f>
        <v>0.34199999999999997</v>
      </c>
      <c r="E6" s="94"/>
      <c r="G6" s="38" t="s">
        <v>50</v>
      </c>
      <c r="H6" s="28">
        <v>2.2799999999999998</v>
      </c>
      <c r="I6" s="40">
        <v>0.15</v>
      </c>
      <c r="J6" s="28">
        <f t="shared" ref="J6:J7" si="1">H6*I6</f>
        <v>0.34199999999999997</v>
      </c>
      <c r="K6" s="70"/>
      <c r="N6" s="25"/>
      <c r="O6" s="25"/>
      <c r="P6" s="25"/>
      <c r="Q6" s="25"/>
      <c r="R6" s="25"/>
      <c r="V6" s="78" t="s">
        <v>40</v>
      </c>
      <c r="W6" s="79"/>
      <c r="X6" s="79"/>
      <c r="Y6" s="79"/>
      <c r="Z6" s="80"/>
    </row>
    <row r="7" spans="1:28" x14ac:dyDescent="0.3">
      <c r="A7" s="38" t="s">
        <v>7</v>
      </c>
      <c r="B7" s="28">
        <v>4.18</v>
      </c>
      <c r="C7" s="40">
        <v>2.95</v>
      </c>
      <c r="D7" s="28">
        <f t="shared" si="0"/>
        <v>12.331</v>
      </c>
      <c r="E7" s="94"/>
      <c r="G7" s="38" t="s">
        <v>51</v>
      </c>
      <c r="H7" s="28">
        <v>4.18</v>
      </c>
      <c r="I7" s="40">
        <v>2.95</v>
      </c>
      <c r="J7" s="28">
        <f t="shared" si="1"/>
        <v>12.331</v>
      </c>
      <c r="K7" s="70"/>
      <c r="N7" s="46"/>
      <c r="O7" s="26"/>
      <c r="P7" s="46"/>
      <c r="Q7" s="46"/>
      <c r="R7" s="46"/>
      <c r="V7" s="81" t="s">
        <v>41</v>
      </c>
      <c r="W7" s="82"/>
      <c r="X7" s="82"/>
      <c r="Y7" s="59">
        <v>2000</v>
      </c>
      <c r="Z7" s="60" t="s">
        <v>6</v>
      </c>
    </row>
    <row r="8" spans="1:28" x14ac:dyDescent="0.3">
      <c r="A8" s="38"/>
      <c r="B8" s="28"/>
      <c r="C8" s="40"/>
      <c r="D8" s="28"/>
      <c r="E8" s="94"/>
      <c r="G8" s="38"/>
      <c r="H8" s="28"/>
      <c r="I8" s="40"/>
      <c r="J8" s="28"/>
      <c r="K8" s="70"/>
      <c r="N8" s="46"/>
      <c r="O8" s="26"/>
      <c r="P8" s="46"/>
      <c r="Q8" s="46"/>
      <c r="R8" s="46"/>
      <c r="V8" s="83" t="s">
        <v>61</v>
      </c>
      <c r="W8" s="84"/>
      <c r="X8" s="84"/>
      <c r="Y8" s="55">
        <v>260.70999999999998</v>
      </c>
      <c r="Z8" s="57" t="s">
        <v>6</v>
      </c>
    </row>
    <row r="9" spans="1:28" x14ac:dyDescent="0.3">
      <c r="A9" s="38"/>
      <c r="B9" s="28"/>
      <c r="C9" s="40"/>
      <c r="D9" s="28"/>
      <c r="E9" s="94"/>
      <c r="G9" s="38"/>
      <c r="H9" s="28"/>
      <c r="I9" s="40"/>
      <c r="J9" s="28"/>
      <c r="K9" s="70"/>
      <c r="N9" s="46"/>
      <c r="O9" s="26"/>
      <c r="P9" s="46"/>
      <c r="Q9" s="46"/>
      <c r="R9" s="46"/>
      <c r="V9" s="58" t="s">
        <v>62</v>
      </c>
      <c r="W9" s="56"/>
      <c r="X9" s="56"/>
      <c r="Y9" s="55">
        <v>102.66</v>
      </c>
      <c r="Z9" s="57" t="s">
        <v>6</v>
      </c>
    </row>
    <row r="10" spans="1:28" x14ac:dyDescent="0.3">
      <c r="A10" s="38"/>
      <c r="B10" s="28"/>
      <c r="C10" s="40"/>
      <c r="D10" s="28"/>
      <c r="E10" s="94"/>
      <c r="G10" s="38"/>
      <c r="H10" s="28"/>
      <c r="I10" s="40"/>
      <c r="J10" s="28"/>
      <c r="K10" s="70"/>
      <c r="N10" s="46"/>
      <c r="O10" s="26"/>
      <c r="P10" s="46"/>
      <c r="Q10" s="46"/>
      <c r="R10" s="46"/>
      <c r="V10" s="91" t="s">
        <v>60</v>
      </c>
      <c r="W10" s="92"/>
      <c r="X10" s="92"/>
      <c r="Y10" s="66">
        <f>Y8+Y9</f>
        <v>363.37</v>
      </c>
      <c r="Z10" s="67" t="s">
        <v>6</v>
      </c>
    </row>
    <row r="11" spans="1:28" x14ac:dyDescent="0.3">
      <c r="A11" s="38"/>
      <c r="B11" s="28"/>
      <c r="C11" s="40"/>
      <c r="D11" s="28"/>
      <c r="E11" s="94"/>
      <c r="G11" s="38"/>
      <c r="H11" s="28"/>
      <c r="I11" s="40"/>
      <c r="J11" s="28"/>
      <c r="K11" s="70"/>
      <c r="N11" s="46"/>
      <c r="O11" s="26"/>
      <c r="P11" s="46"/>
      <c r="Q11" s="46"/>
      <c r="R11" s="46"/>
      <c r="V11" s="86" t="s">
        <v>65</v>
      </c>
      <c r="W11" s="87"/>
      <c r="X11" s="88"/>
      <c r="Y11" s="65">
        <v>44.86</v>
      </c>
      <c r="Z11" s="64" t="s">
        <v>6</v>
      </c>
    </row>
    <row r="12" spans="1:28" ht="15" thickBot="1" x14ac:dyDescent="0.35">
      <c r="A12" s="38"/>
      <c r="B12" s="28"/>
      <c r="C12" s="40"/>
      <c r="D12" s="28"/>
      <c r="E12" s="94"/>
      <c r="G12" s="38"/>
      <c r="H12" s="28"/>
      <c r="I12" s="40"/>
      <c r="J12" s="28"/>
      <c r="K12" s="70"/>
      <c r="N12" s="25"/>
      <c r="O12" s="27"/>
      <c r="P12" s="1"/>
      <c r="Q12" s="24"/>
      <c r="R12" s="24"/>
      <c r="V12" s="86" t="s">
        <v>64</v>
      </c>
      <c r="W12" s="87"/>
      <c r="X12" s="88"/>
      <c r="Y12" s="65">
        <v>54.46</v>
      </c>
      <c r="Z12" s="64" t="s">
        <v>6</v>
      </c>
      <c r="AB12" s="45"/>
    </row>
    <row r="13" spans="1:28" ht="19.2" customHeight="1" thickBot="1" x14ac:dyDescent="0.35">
      <c r="A13" s="72" t="s">
        <v>15</v>
      </c>
      <c r="B13" s="73"/>
      <c r="C13" s="73"/>
      <c r="D13" s="73"/>
      <c r="E13" s="33"/>
      <c r="G13" s="72" t="s">
        <v>15</v>
      </c>
      <c r="H13" s="73"/>
      <c r="I13" s="73"/>
      <c r="J13" s="73"/>
      <c r="K13" s="48"/>
      <c r="N13" s="25"/>
      <c r="O13" s="27"/>
      <c r="P13" s="27"/>
      <c r="Q13" s="27"/>
      <c r="R13" s="1"/>
      <c r="S13" s="24"/>
      <c r="T13" s="24"/>
      <c r="V13" s="89" t="s">
        <v>63</v>
      </c>
      <c r="W13" s="90"/>
      <c r="X13" s="90"/>
      <c r="Y13" s="54">
        <v>49.31</v>
      </c>
      <c r="Z13" s="61" t="s">
        <v>6</v>
      </c>
    </row>
    <row r="14" spans="1:28" ht="19.2" customHeight="1" x14ac:dyDescent="0.3">
      <c r="A14" s="50"/>
      <c r="B14" s="51"/>
      <c r="C14" s="51"/>
      <c r="D14" s="51"/>
      <c r="E14" s="52"/>
      <c r="G14" s="50"/>
      <c r="H14" s="51"/>
      <c r="I14" s="51"/>
      <c r="J14" s="51"/>
      <c r="K14" s="53"/>
      <c r="N14" s="25"/>
      <c r="O14" s="27"/>
      <c r="P14" s="27"/>
      <c r="Q14" s="27"/>
      <c r="R14" s="1"/>
      <c r="S14" s="24"/>
      <c r="T14" s="24"/>
    </row>
    <row r="15" spans="1:28" x14ac:dyDescent="0.3">
      <c r="A15" s="31" t="s">
        <v>8</v>
      </c>
      <c r="B15" s="31">
        <v>1.46</v>
      </c>
      <c r="C15" s="31">
        <v>1.1299999999999999</v>
      </c>
      <c r="D15" s="5">
        <f t="shared" ref="D15:D18" si="2">B15*C15</f>
        <v>1.6497999999999997</v>
      </c>
      <c r="E15" s="76"/>
      <c r="G15" s="31" t="s">
        <v>55</v>
      </c>
      <c r="H15" s="31">
        <v>3.14</v>
      </c>
      <c r="I15" s="31">
        <v>7.4999999999999997E-2</v>
      </c>
      <c r="J15" s="5">
        <f t="shared" ref="J15:J18" si="3">H15*I15</f>
        <v>0.23549999999999999</v>
      </c>
      <c r="K15" s="96"/>
      <c r="N15" s="25"/>
      <c r="O15" s="27"/>
      <c r="P15" s="27"/>
      <c r="Q15" s="27"/>
      <c r="R15" s="1"/>
      <c r="S15" s="24"/>
      <c r="T15" s="24"/>
      <c r="V15" s="62"/>
      <c r="W15" s="63"/>
    </row>
    <row r="16" spans="1:28" x14ac:dyDescent="0.3">
      <c r="A16" s="31" t="s">
        <v>9</v>
      </c>
      <c r="B16" s="31">
        <v>1.94</v>
      </c>
      <c r="C16" s="31">
        <v>3</v>
      </c>
      <c r="D16" s="5">
        <f t="shared" si="2"/>
        <v>5.82</v>
      </c>
      <c r="E16" s="76"/>
      <c r="G16" s="31" t="s">
        <v>56</v>
      </c>
      <c r="H16" s="31">
        <v>1.94</v>
      </c>
      <c r="I16" s="31">
        <v>3</v>
      </c>
      <c r="J16" s="5">
        <f t="shared" si="3"/>
        <v>5.82</v>
      </c>
      <c r="K16" s="96"/>
      <c r="N16" s="25"/>
      <c r="O16" s="27"/>
      <c r="P16" s="27"/>
      <c r="Q16" s="27"/>
      <c r="R16" s="1"/>
      <c r="S16" s="24"/>
      <c r="T16" s="24"/>
    </row>
    <row r="17" spans="1:26" x14ac:dyDescent="0.3">
      <c r="A17" s="31" t="s">
        <v>37</v>
      </c>
      <c r="B17" s="31">
        <v>9.5</v>
      </c>
      <c r="C17" s="31">
        <v>5.78</v>
      </c>
      <c r="D17" s="5">
        <f t="shared" si="2"/>
        <v>54.910000000000004</v>
      </c>
      <c r="E17" s="76"/>
      <c r="G17" s="31" t="s">
        <v>57</v>
      </c>
      <c r="H17" s="31">
        <v>3.1</v>
      </c>
      <c r="I17" s="31">
        <v>5.93</v>
      </c>
      <c r="J17" s="5">
        <f t="shared" si="3"/>
        <v>18.382999999999999</v>
      </c>
      <c r="K17" s="96"/>
      <c r="N17" s="25"/>
      <c r="O17" s="27"/>
      <c r="P17" s="27"/>
      <c r="Q17" s="27"/>
      <c r="R17" s="1"/>
      <c r="S17" s="24"/>
      <c r="T17" s="24"/>
      <c r="Y17" s="62"/>
    </row>
    <row r="18" spans="1:26" ht="15" thickBot="1" x14ac:dyDescent="0.35">
      <c r="A18" s="31" t="s">
        <v>34</v>
      </c>
      <c r="B18" s="31">
        <v>9.5</v>
      </c>
      <c r="C18" s="31">
        <v>5.93</v>
      </c>
      <c r="D18" s="5">
        <f t="shared" si="2"/>
        <v>56.334999999999994</v>
      </c>
      <c r="E18" s="76"/>
      <c r="G18" s="31" t="s">
        <v>59</v>
      </c>
      <c r="H18" s="31">
        <v>3.14</v>
      </c>
      <c r="I18" s="31">
        <v>5.93</v>
      </c>
      <c r="J18" s="5">
        <f t="shared" si="3"/>
        <v>18.620200000000001</v>
      </c>
      <c r="K18" s="96"/>
      <c r="N18" s="25"/>
      <c r="O18" s="27"/>
      <c r="P18" s="27"/>
      <c r="Q18" s="27"/>
      <c r="R18" s="1"/>
      <c r="S18" s="24"/>
      <c r="T18" s="24"/>
      <c r="Y18" s="62"/>
      <c r="Z18" s="63"/>
    </row>
    <row r="19" spans="1:26" ht="15" thickBot="1" x14ac:dyDescent="0.35">
      <c r="A19" s="3" t="s">
        <v>10</v>
      </c>
      <c r="B19" s="29">
        <f>SUM(B15:B18)</f>
        <v>22.4</v>
      </c>
      <c r="C19" s="3" t="s">
        <v>10</v>
      </c>
      <c r="D19" s="32">
        <f>SUM(D15:D18)</f>
        <v>118.7148</v>
      </c>
      <c r="E19" s="77"/>
      <c r="G19" s="3" t="s">
        <v>10</v>
      </c>
      <c r="H19" s="29">
        <f>SUM(H15:H18)</f>
        <v>11.32</v>
      </c>
      <c r="I19" s="3" t="s">
        <v>10</v>
      </c>
      <c r="J19" s="32">
        <f>SUM(J15:J18)</f>
        <v>43.058700000000002</v>
      </c>
      <c r="K19" s="97"/>
    </row>
    <row r="20" spans="1:26" ht="15" thickBot="1" x14ac:dyDescent="0.35">
      <c r="A20" s="22"/>
      <c r="B20" s="22"/>
      <c r="C20" s="22"/>
      <c r="D20" s="22"/>
      <c r="E20" s="27"/>
      <c r="G20" s="22"/>
      <c r="H20" s="22"/>
      <c r="I20" s="22"/>
      <c r="J20" s="22"/>
      <c r="K20" s="27"/>
    </row>
    <row r="21" spans="1:26" ht="15" thickBot="1" x14ac:dyDescent="0.35">
      <c r="A21" s="1"/>
      <c r="B21" s="1"/>
      <c r="C21" s="22"/>
      <c r="D21" s="22"/>
      <c r="E21" s="27"/>
      <c r="G21" s="1"/>
      <c r="H21" s="1"/>
      <c r="I21" s="22"/>
      <c r="J21" s="22"/>
      <c r="K21" s="27"/>
      <c r="V21" s="78"/>
      <c r="W21" s="79"/>
      <c r="X21" s="79"/>
      <c r="Y21" s="79"/>
      <c r="Z21" s="80"/>
    </row>
    <row r="22" spans="1:26" x14ac:dyDescent="0.3">
      <c r="A22" s="1"/>
      <c r="B22" s="1"/>
      <c r="C22" s="22"/>
      <c r="D22" s="22"/>
      <c r="E22" s="27"/>
      <c r="F22" s="34"/>
      <c r="G22" s="1"/>
      <c r="H22" s="1"/>
      <c r="I22" s="22"/>
      <c r="J22" s="22"/>
      <c r="K22" s="27"/>
      <c r="V22" s="81"/>
      <c r="W22" s="82"/>
      <c r="X22" s="82"/>
      <c r="Y22" s="59"/>
      <c r="Z22" s="60"/>
    </row>
    <row r="23" spans="1:26" x14ac:dyDescent="0.3">
      <c r="A23" s="74" t="s">
        <v>11</v>
      </c>
      <c r="B23" s="74"/>
      <c r="C23" s="22" t="s">
        <v>17</v>
      </c>
      <c r="D23" s="2" t="s">
        <v>13</v>
      </c>
      <c r="E23" s="70" t="s">
        <v>23</v>
      </c>
      <c r="F23" s="34"/>
      <c r="G23" s="74" t="s">
        <v>11</v>
      </c>
      <c r="H23" s="74"/>
      <c r="I23" s="22" t="s">
        <v>17</v>
      </c>
      <c r="J23" s="2" t="s">
        <v>13</v>
      </c>
      <c r="K23" s="70" t="s">
        <v>23</v>
      </c>
      <c r="V23" s="83"/>
      <c r="W23" s="84"/>
      <c r="X23" s="84"/>
      <c r="Y23" s="55"/>
      <c r="Z23" s="57"/>
    </row>
    <row r="24" spans="1:26" x14ac:dyDescent="0.3">
      <c r="A24" s="74" t="s">
        <v>12</v>
      </c>
      <c r="B24" s="74"/>
      <c r="C24" s="2"/>
      <c r="D24" s="2">
        <v>2</v>
      </c>
      <c r="E24" s="70"/>
      <c r="G24" s="74" t="s">
        <v>12</v>
      </c>
      <c r="H24" s="74"/>
      <c r="I24" s="2"/>
      <c r="J24" s="2">
        <v>2</v>
      </c>
      <c r="K24" s="70"/>
      <c r="V24" s="68"/>
      <c r="W24" s="69"/>
      <c r="X24" s="69"/>
      <c r="Y24" s="55"/>
      <c r="Z24" s="57"/>
    </row>
    <row r="25" spans="1:26" x14ac:dyDescent="0.3">
      <c r="A25" s="75" t="s">
        <v>14</v>
      </c>
      <c r="B25" s="75"/>
      <c r="C25" s="75"/>
      <c r="D25" s="75"/>
      <c r="E25" s="70"/>
      <c r="G25" s="75" t="s">
        <v>14</v>
      </c>
      <c r="H25" s="75"/>
      <c r="I25" s="75"/>
      <c r="J25" s="75"/>
      <c r="K25" s="70"/>
      <c r="V25" s="91"/>
      <c r="W25" s="92"/>
      <c r="X25" s="92"/>
      <c r="Y25" s="66"/>
      <c r="Z25" s="67"/>
    </row>
    <row r="26" spans="1:26" x14ac:dyDescent="0.3">
      <c r="A26" s="1"/>
      <c r="B26" s="1"/>
      <c r="C26" s="22"/>
      <c r="D26" s="22"/>
      <c r="E26" s="27"/>
      <c r="G26" s="1"/>
      <c r="H26" s="1"/>
      <c r="I26" s="22"/>
      <c r="J26" s="22"/>
      <c r="K26" s="27"/>
      <c r="V26" s="62"/>
      <c r="Y26" s="65"/>
      <c r="Z26" s="64"/>
    </row>
    <row r="27" spans="1:26" x14ac:dyDescent="0.3">
      <c r="A27" s="1"/>
      <c r="B27" s="1"/>
      <c r="C27" s="22"/>
      <c r="D27" s="22"/>
      <c r="E27" s="27"/>
      <c r="G27" s="1"/>
      <c r="H27" s="1"/>
      <c r="I27" s="22"/>
      <c r="J27" s="22"/>
      <c r="K27" s="27"/>
      <c r="V27" s="86"/>
      <c r="W27" s="87"/>
      <c r="X27" s="88"/>
      <c r="Y27" s="65"/>
      <c r="Z27" s="64"/>
    </row>
    <row r="28" spans="1:26" x14ac:dyDescent="0.3">
      <c r="A28" s="1" t="s">
        <v>20</v>
      </c>
      <c r="B28" s="1"/>
      <c r="C28" s="22"/>
      <c r="D28" s="22"/>
      <c r="E28" s="22"/>
      <c r="G28" s="1" t="s">
        <v>20</v>
      </c>
      <c r="H28" s="1"/>
      <c r="I28" s="22"/>
      <c r="J28" s="22"/>
      <c r="K28" s="22"/>
      <c r="V28" s="89"/>
      <c r="W28" s="90"/>
      <c r="X28" s="90"/>
      <c r="Y28" s="54"/>
      <c r="Z28" s="61"/>
    </row>
    <row r="29" spans="1:26" x14ac:dyDescent="0.3">
      <c r="A29" s="5" t="e">
        <f>#REF!</f>
        <v>#REF!</v>
      </c>
      <c r="B29" s="22" t="s">
        <v>18</v>
      </c>
      <c r="C29" s="2">
        <f>E5</f>
        <v>9.5</v>
      </c>
      <c r="D29" s="70" t="s">
        <v>19</v>
      </c>
      <c r="E29" s="71" t="e">
        <f>((A29/A30)-(C29/2))/E5</f>
        <v>#REF!</v>
      </c>
      <c r="G29" s="5" t="e">
        <f>#REF!</f>
        <v>#REF!</v>
      </c>
      <c r="H29" s="22" t="s">
        <v>18</v>
      </c>
      <c r="I29" s="2">
        <f>K5</f>
        <v>9.5</v>
      </c>
      <c r="J29" s="70" t="s">
        <v>19</v>
      </c>
      <c r="K29" s="71" t="e">
        <f>((G29/G30)-(I29/2))/K5</f>
        <v>#REF!</v>
      </c>
    </row>
    <row r="30" spans="1:26" x14ac:dyDescent="0.3">
      <c r="A30" s="2" t="e">
        <f>#REF!</f>
        <v>#REF!</v>
      </c>
      <c r="B30" s="2"/>
      <c r="C30" s="2">
        <v>2</v>
      </c>
      <c r="D30" s="70"/>
      <c r="E30" s="71"/>
      <c r="G30" s="2" t="e">
        <f>#REF!</f>
        <v>#REF!</v>
      </c>
      <c r="H30" s="2"/>
      <c r="I30" s="2">
        <v>2</v>
      </c>
      <c r="J30" s="70"/>
      <c r="K30" s="71"/>
    </row>
    <row r="31" spans="1:26" x14ac:dyDescent="0.3">
      <c r="A31" s="22"/>
      <c r="B31" s="22">
        <f>E5</f>
        <v>9.5</v>
      </c>
      <c r="C31" s="22"/>
      <c r="D31" s="70"/>
      <c r="E31" s="71"/>
      <c r="G31" s="22"/>
      <c r="H31" s="22">
        <f>K5</f>
        <v>9.5</v>
      </c>
      <c r="I31" s="22"/>
      <c r="J31" s="70"/>
      <c r="K31" s="71"/>
    </row>
    <row r="32" spans="1:26" x14ac:dyDescent="0.3">
      <c r="A32" s="22"/>
      <c r="B32" s="22"/>
      <c r="C32" s="22"/>
      <c r="D32" s="22"/>
      <c r="G32" s="22"/>
      <c r="H32" s="22"/>
      <c r="I32" s="22"/>
      <c r="J32" s="22"/>
    </row>
    <row r="33" spans="1:12" x14ac:dyDescent="0.3">
      <c r="A33" s="1"/>
      <c r="B33" s="1"/>
      <c r="C33" s="22"/>
      <c r="D33" s="22"/>
      <c r="G33" s="1"/>
      <c r="H33" s="1"/>
      <c r="I33" s="22"/>
      <c r="J33" s="22"/>
    </row>
    <row r="34" spans="1:12" x14ac:dyDescent="0.3">
      <c r="A34" s="1" t="s">
        <v>42</v>
      </c>
      <c r="B34" s="1"/>
      <c r="C34" s="22"/>
      <c r="D34" s="22"/>
      <c r="E34" s="4"/>
      <c r="G34" s="1" t="s">
        <v>42</v>
      </c>
      <c r="H34" s="1"/>
      <c r="I34" s="22"/>
      <c r="J34" s="22"/>
      <c r="K34" s="4"/>
    </row>
    <row r="35" spans="1:12" x14ac:dyDescent="0.3">
      <c r="A35" s="5">
        <f>D19</f>
        <v>118.7148</v>
      </c>
      <c r="B35" s="22" t="s">
        <v>18</v>
      </c>
      <c r="C35" s="2" t="e">
        <f>#REF!</f>
        <v>#REF!</v>
      </c>
      <c r="D35" s="70" t="s">
        <v>19</v>
      </c>
      <c r="E35" s="71" t="e">
        <f>((A35/A36)-(C35/2))/#REF!</f>
        <v>#REF!</v>
      </c>
      <c r="G35" s="5">
        <f>J19</f>
        <v>43.058700000000002</v>
      </c>
      <c r="H35" s="22" t="s">
        <v>18</v>
      </c>
      <c r="I35" s="2" t="e">
        <f>#REF!</f>
        <v>#REF!</v>
      </c>
      <c r="J35" s="70" t="s">
        <v>19</v>
      </c>
      <c r="K35" s="85">
        <v>2.4E-2</v>
      </c>
    </row>
    <row r="36" spans="1:12" x14ac:dyDescent="0.3">
      <c r="A36" s="2">
        <f>B19</f>
        <v>22.4</v>
      </c>
      <c r="B36" s="2"/>
      <c r="C36" s="2">
        <v>2</v>
      </c>
      <c r="D36" s="70"/>
      <c r="E36" s="71"/>
      <c r="G36" s="2">
        <f>H19</f>
        <v>11.32</v>
      </c>
      <c r="H36" s="2"/>
      <c r="I36" s="2">
        <v>2</v>
      </c>
      <c r="J36" s="70"/>
      <c r="K36" s="85"/>
    </row>
    <row r="37" spans="1:12" x14ac:dyDescent="0.3">
      <c r="A37" s="22"/>
      <c r="B37" s="22" t="e">
        <f>#REF!</f>
        <v>#REF!</v>
      </c>
      <c r="C37" s="22"/>
      <c r="D37" s="70"/>
      <c r="E37" s="71"/>
      <c r="G37" s="22"/>
      <c r="H37" s="22" t="e">
        <f>#REF!</f>
        <v>#REF!</v>
      </c>
      <c r="I37" s="22"/>
      <c r="J37" s="70"/>
      <c r="K37" s="85"/>
    </row>
    <row r="40" spans="1:12" x14ac:dyDescent="0.3">
      <c r="E40" s="22"/>
    </row>
    <row r="41" spans="1:12" x14ac:dyDescent="0.3">
      <c r="E41" s="22"/>
      <c r="L41" s="49"/>
    </row>
    <row r="42" spans="1:12" x14ac:dyDescent="0.3">
      <c r="E42" s="22"/>
      <c r="L42" s="49"/>
    </row>
    <row r="43" spans="1:12" x14ac:dyDescent="0.3">
      <c r="L43" s="49"/>
    </row>
  </sheetData>
  <mergeCells count="41">
    <mergeCell ref="G1:K1"/>
    <mergeCell ref="G2:K2"/>
    <mergeCell ref="G4:K4"/>
    <mergeCell ref="A1:E1"/>
    <mergeCell ref="A2:E2"/>
    <mergeCell ref="A4:E4"/>
    <mergeCell ref="E5:E12"/>
    <mergeCell ref="K5:K12"/>
    <mergeCell ref="G13:J13"/>
    <mergeCell ref="G23:H23"/>
    <mergeCell ref="K23:K25"/>
    <mergeCell ref="G24:H24"/>
    <mergeCell ref="G25:J25"/>
    <mergeCell ref="K15:K19"/>
    <mergeCell ref="V6:Z6"/>
    <mergeCell ref="V7:X7"/>
    <mergeCell ref="V8:X8"/>
    <mergeCell ref="K35:K37"/>
    <mergeCell ref="K29:K31"/>
    <mergeCell ref="V11:X11"/>
    <mergeCell ref="V13:X13"/>
    <mergeCell ref="V12:X12"/>
    <mergeCell ref="V21:Z21"/>
    <mergeCell ref="V22:X22"/>
    <mergeCell ref="V23:X23"/>
    <mergeCell ref="V25:X25"/>
    <mergeCell ref="V27:X27"/>
    <mergeCell ref="V28:X28"/>
    <mergeCell ref="V10:X10"/>
    <mergeCell ref="D35:D37"/>
    <mergeCell ref="E35:E37"/>
    <mergeCell ref="D29:D31"/>
    <mergeCell ref="J35:J37"/>
    <mergeCell ref="A13:D13"/>
    <mergeCell ref="A23:B23"/>
    <mergeCell ref="E23:E25"/>
    <mergeCell ref="A24:B24"/>
    <mergeCell ref="A25:D25"/>
    <mergeCell ref="E15:E19"/>
    <mergeCell ref="E29:E31"/>
    <mergeCell ref="J29:J31"/>
  </mergeCells>
  <printOptions horizontalCentered="1"/>
  <pageMargins left="0.23622047244094491" right="0.23622047244094491" top="0.74803149606299213" bottom="0.74803149606299213" header="0.31496062992125984" footer="0.31496062992125984"/>
  <pageSetup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3"/>
  <sheetViews>
    <sheetView zoomScale="80" zoomScaleNormal="80" workbookViewId="0">
      <selection activeCell="I26" sqref="I26"/>
    </sheetView>
  </sheetViews>
  <sheetFormatPr baseColWidth="10" defaultRowHeight="14.4" x14ac:dyDescent="0.3"/>
  <cols>
    <col min="1" max="1" width="17.44140625" customWidth="1"/>
    <col min="7" max="7" width="16" customWidth="1"/>
    <col min="8" max="8" width="19.6640625" customWidth="1"/>
  </cols>
  <sheetData>
    <row r="1" spans="1:8" ht="15" thickBot="1" x14ac:dyDescent="0.35"/>
    <row r="2" spans="1:8" ht="16.5" customHeight="1" thickBot="1" x14ac:dyDescent="0.35">
      <c r="A2" s="107" t="s">
        <v>39</v>
      </c>
      <c r="B2" s="108"/>
      <c r="C2" s="108"/>
      <c r="D2" s="108"/>
      <c r="E2" s="108"/>
      <c r="F2" s="108"/>
      <c r="G2" s="108"/>
      <c r="H2" s="109"/>
    </row>
    <row r="3" spans="1:8" ht="15.75" customHeight="1" thickBot="1" x14ac:dyDescent="0.35">
      <c r="A3" s="110" t="s">
        <v>58</v>
      </c>
      <c r="B3" s="111"/>
      <c r="C3" s="111"/>
      <c r="D3" s="112"/>
      <c r="E3" s="110" t="s">
        <v>53</v>
      </c>
      <c r="F3" s="111"/>
      <c r="G3" s="111"/>
      <c r="H3" s="123"/>
    </row>
    <row r="4" spans="1:8" ht="15.75" customHeight="1" thickBot="1" x14ac:dyDescent="0.35">
      <c r="A4" s="110" t="s">
        <v>21</v>
      </c>
      <c r="B4" s="111"/>
      <c r="C4" s="111"/>
      <c r="D4" s="112"/>
      <c r="E4" s="110" t="s">
        <v>21</v>
      </c>
      <c r="F4" s="111"/>
      <c r="G4" s="111"/>
      <c r="H4" s="123"/>
    </row>
    <row r="5" spans="1:8" x14ac:dyDescent="0.3">
      <c r="A5" s="41" t="s">
        <v>26</v>
      </c>
      <c r="B5" s="42" t="s">
        <v>27</v>
      </c>
      <c r="C5" s="42" t="s">
        <v>25</v>
      </c>
      <c r="D5" s="43" t="s">
        <v>6</v>
      </c>
      <c r="E5" s="41" t="s">
        <v>26</v>
      </c>
      <c r="F5" s="42" t="s">
        <v>27</v>
      </c>
      <c r="G5" s="42" t="s">
        <v>25</v>
      </c>
      <c r="H5" s="21" t="s">
        <v>6</v>
      </c>
    </row>
    <row r="6" spans="1:8" x14ac:dyDescent="0.3">
      <c r="A6" s="7" t="s">
        <v>38</v>
      </c>
      <c r="B6" s="6">
        <v>2.2000000000000002</v>
      </c>
      <c r="C6" s="6">
        <v>1.6</v>
      </c>
      <c r="D6" s="8">
        <f>B6*C6</f>
        <v>3.5200000000000005</v>
      </c>
      <c r="E6" s="7" t="s">
        <v>44</v>
      </c>
      <c r="F6" s="6">
        <v>1.1000000000000001</v>
      </c>
      <c r="G6" s="6">
        <v>0.98</v>
      </c>
      <c r="H6" s="8">
        <f>G6*F6</f>
        <v>1.0780000000000001</v>
      </c>
    </row>
    <row r="7" spans="1:8" x14ac:dyDescent="0.3">
      <c r="A7" s="7" t="s">
        <v>28</v>
      </c>
      <c r="B7" s="6">
        <v>1.1000000000000001</v>
      </c>
      <c r="C7" s="6">
        <v>1.1200000000000001</v>
      </c>
      <c r="D7" s="8">
        <f>B7*C7</f>
        <v>1.2320000000000002</v>
      </c>
      <c r="E7" s="7" t="s">
        <v>54</v>
      </c>
      <c r="F7" s="6">
        <v>2.2000000000000002</v>
      </c>
      <c r="G7" s="6">
        <v>1.6</v>
      </c>
      <c r="H7" s="8">
        <f>G7*F7</f>
        <v>3.5200000000000005</v>
      </c>
    </row>
    <row r="8" spans="1:8" ht="15" thickBot="1" x14ac:dyDescent="0.35">
      <c r="A8" s="44"/>
      <c r="E8" s="7"/>
      <c r="F8" s="6"/>
      <c r="G8" s="6"/>
      <c r="H8" s="8"/>
    </row>
    <row r="9" spans="1:8" ht="15.75" customHeight="1" thickBot="1" x14ac:dyDescent="0.35">
      <c r="A9" s="110" t="s">
        <v>24</v>
      </c>
      <c r="B9" s="111"/>
      <c r="C9" s="111"/>
      <c r="D9" s="112"/>
      <c r="E9" s="110" t="s">
        <v>24</v>
      </c>
      <c r="F9" s="111"/>
      <c r="G9" s="111"/>
      <c r="H9" s="123"/>
    </row>
    <row r="10" spans="1:8" x14ac:dyDescent="0.3">
      <c r="A10" s="7" t="s">
        <v>52</v>
      </c>
      <c r="B10" s="6">
        <v>1.1000000000000001</v>
      </c>
      <c r="C10" s="6">
        <v>1.1200000000000001</v>
      </c>
      <c r="D10" s="8">
        <f>C10*B10</f>
        <v>1.2320000000000002</v>
      </c>
      <c r="E10" s="7" t="s">
        <v>45</v>
      </c>
      <c r="F10" s="6">
        <v>1.1000000000000001</v>
      </c>
      <c r="G10" s="6">
        <v>0.98</v>
      </c>
      <c r="H10" s="8">
        <f>G10*F10</f>
        <v>1.0780000000000001</v>
      </c>
    </row>
    <row r="11" spans="1:8" x14ac:dyDescent="0.3">
      <c r="A11" s="7" t="s">
        <v>43</v>
      </c>
      <c r="B11" s="6">
        <v>1.1000000000000001</v>
      </c>
      <c r="C11" s="6">
        <v>1.6</v>
      </c>
      <c r="D11" s="8">
        <f>C11*B11</f>
        <v>1.7600000000000002</v>
      </c>
      <c r="E11" s="7" t="s">
        <v>46</v>
      </c>
      <c r="F11" s="6">
        <v>1.1000000000000001</v>
      </c>
      <c r="G11" s="6">
        <v>1.6</v>
      </c>
      <c r="H11" s="8">
        <f>G11*F11</f>
        <v>1.7600000000000002</v>
      </c>
    </row>
    <row r="12" spans="1:8" ht="15" thickBot="1" x14ac:dyDescent="0.35">
      <c r="A12" s="9"/>
      <c r="B12" s="10"/>
      <c r="C12" s="10"/>
      <c r="D12" s="8"/>
      <c r="E12" s="9"/>
      <c r="F12" s="6"/>
      <c r="G12" s="6"/>
      <c r="H12" s="30"/>
    </row>
    <row r="13" spans="1:8" ht="15" thickBot="1" x14ac:dyDescent="0.35">
      <c r="A13" s="120" t="s">
        <v>31</v>
      </c>
      <c r="B13" s="121"/>
      <c r="C13" s="122"/>
      <c r="D13" s="18">
        <f>SUM(D6:D12)</f>
        <v>7.7440000000000015</v>
      </c>
      <c r="E13" s="120" t="s">
        <v>31</v>
      </c>
      <c r="F13" s="121"/>
      <c r="G13" s="122"/>
      <c r="H13" s="18">
        <f>SUM(H6:H12)</f>
        <v>7.4360000000000017</v>
      </c>
    </row>
    <row r="14" spans="1:8" ht="15.75" customHeight="1" thickBot="1" x14ac:dyDescent="0.35">
      <c r="A14" s="110" t="s">
        <v>29</v>
      </c>
      <c r="B14" s="111"/>
      <c r="C14" s="111"/>
      <c r="D14" s="112"/>
      <c r="E14" s="110" t="s">
        <v>29</v>
      </c>
      <c r="F14" s="111"/>
      <c r="G14" s="111"/>
      <c r="H14" s="123"/>
    </row>
    <row r="15" spans="1:8" ht="15" thickBot="1" x14ac:dyDescent="0.35">
      <c r="A15" s="11"/>
      <c r="B15" s="12" t="s">
        <v>27</v>
      </c>
      <c r="C15" s="12" t="s">
        <v>25</v>
      </c>
      <c r="D15" s="16" t="s">
        <v>6</v>
      </c>
      <c r="E15" s="11"/>
      <c r="F15" s="12" t="s">
        <v>27</v>
      </c>
      <c r="G15" s="12" t="s">
        <v>25</v>
      </c>
      <c r="H15" s="15" t="s">
        <v>6</v>
      </c>
    </row>
    <row r="16" spans="1:8" ht="14.25" customHeight="1" thickBot="1" x14ac:dyDescent="0.35">
      <c r="A16" s="13"/>
      <c r="B16" s="14">
        <v>5.5</v>
      </c>
      <c r="C16" s="20">
        <v>6</v>
      </c>
      <c r="D16" s="17">
        <f>C16*B16</f>
        <v>33</v>
      </c>
      <c r="E16" s="13"/>
      <c r="F16" s="14">
        <v>5.5</v>
      </c>
      <c r="G16" s="19">
        <v>6</v>
      </c>
      <c r="H16" s="17">
        <f>G16*F16</f>
        <v>33</v>
      </c>
    </row>
    <row r="17" spans="1:8" ht="15.75" customHeight="1" thickBot="1" x14ac:dyDescent="0.35">
      <c r="A17" s="110" t="s">
        <v>30</v>
      </c>
      <c r="B17" s="111"/>
      <c r="C17" s="111"/>
      <c r="D17" s="112"/>
      <c r="E17" s="110" t="s">
        <v>30</v>
      </c>
      <c r="F17" s="111"/>
      <c r="G17" s="111"/>
      <c r="H17" s="123"/>
    </row>
    <row r="18" spans="1:8" ht="15" customHeight="1" x14ac:dyDescent="0.3">
      <c r="A18" s="117" t="s">
        <v>32</v>
      </c>
      <c r="B18" s="118"/>
      <c r="C18" s="118" t="s">
        <v>33</v>
      </c>
      <c r="D18" s="119"/>
      <c r="E18" s="117" t="s">
        <v>32</v>
      </c>
      <c r="F18" s="118"/>
      <c r="G18" s="124" t="s">
        <v>33</v>
      </c>
      <c r="H18" s="125"/>
    </row>
    <row r="19" spans="1:8" ht="15" thickBot="1" x14ac:dyDescent="0.35">
      <c r="A19" s="113">
        <v>35</v>
      </c>
      <c r="B19" s="114"/>
      <c r="C19" s="115">
        <f>(D13*100)/D16</f>
        <v>23.466666666666672</v>
      </c>
      <c r="D19" s="116"/>
      <c r="E19" s="113">
        <v>35</v>
      </c>
      <c r="F19" s="114"/>
      <c r="G19" s="115">
        <f>(H13*100)/H16</f>
        <v>22.533333333333339</v>
      </c>
      <c r="H19" s="116"/>
    </row>
    <row r="21" spans="1:8" x14ac:dyDescent="0.3">
      <c r="A21" t="s">
        <v>47</v>
      </c>
    </row>
    <row r="22" spans="1:8" x14ac:dyDescent="0.3">
      <c r="A22" t="s">
        <v>48</v>
      </c>
    </row>
    <row r="23" spans="1:8" x14ac:dyDescent="0.3">
      <c r="A23" t="s">
        <v>49</v>
      </c>
    </row>
  </sheetData>
  <mergeCells count="21">
    <mergeCell ref="E17:H17"/>
    <mergeCell ref="E18:F18"/>
    <mergeCell ref="G18:H18"/>
    <mergeCell ref="E19:F19"/>
    <mergeCell ref="G19:H19"/>
    <mergeCell ref="A2:H2"/>
    <mergeCell ref="A9:D9"/>
    <mergeCell ref="A19:B19"/>
    <mergeCell ref="C19:D19"/>
    <mergeCell ref="A17:D17"/>
    <mergeCell ref="A18:B18"/>
    <mergeCell ref="C18:D18"/>
    <mergeCell ref="A13:C13"/>
    <mergeCell ref="A14:D14"/>
    <mergeCell ref="A3:D3"/>
    <mergeCell ref="A4:D4"/>
    <mergeCell ref="E3:H3"/>
    <mergeCell ref="E4:H4"/>
    <mergeCell ref="E9:H9"/>
    <mergeCell ref="E13:G13"/>
    <mergeCell ref="E14:H14"/>
  </mergeCells>
  <pageMargins left="1.1811023622047245" right="0.70866141732283472" top="0.74803149606299213" bottom="0.74803149606299213" header="0.31496062992125984" footer="0.31496062992125984"/>
  <pageSetup scale="10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SIMETRIA CORREJIDA</vt:lpstr>
      <vt:lpstr>VANOS 1</vt:lpstr>
    </vt:vector>
  </TitlesOfParts>
  <Company>WindowsWolf.com.ar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</dc:creator>
  <cp:lastModifiedBy>puestodetrabajo2</cp:lastModifiedBy>
  <cp:lastPrinted>2013-04-22T03:22:36Z</cp:lastPrinted>
  <dcterms:created xsi:type="dcterms:W3CDTF">2011-05-09T22:49:23Z</dcterms:created>
  <dcterms:modified xsi:type="dcterms:W3CDTF">2020-11-17T20:19:09Z</dcterms:modified>
</cp:coreProperties>
</file>